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xWindow="9210" windowWidth="9210" windowHeight="6570"/>
  </bookViews>
  <sheets>
    <sheet name="整数表" sheetId="11" r:id="rId1"/>
  </sheets>
  <definedNames>
    <definedName name="_xlnm.Print_Area" localSheetId="0">整数表!$A$1:$R$15</definedName>
    <definedName name="_xlnm._FilterDatabase" localSheetId="0" hidden="1">整数表!$A$6:$S$6</definedName>
  </definedNames>
  <calcPr calcId="144525"/>
</workbook>
</file>

<file path=xl/sharedStrings.xml><?xml version="1.0" encoding="utf-8"?>
<sst xmlns="http://schemas.openxmlformats.org/spreadsheetml/2006/main" count="85" uniqueCount="50">
  <si>
    <t>附件1：</t>
  </si>
  <si>
    <t>2025年省级交通专项资金（第二批）市本级部分安排预告知计划表</t>
  </si>
  <si>
    <t>单位</t>
  </si>
  <si>
    <t>2025年省级交通专项资金（第二批）市本级部分安排预告知方向及额度（万元）</t>
  </si>
  <si>
    <t>到企分配第一批资金额度</t>
  </si>
  <si>
    <t>剩余未分配资金额度</t>
  </si>
  <si>
    <t>合计</t>
  </si>
  <si>
    <t>2025年第二批省对地方公路养护等补助（万元）</t>
  </si>
  <si>
    <t>2025年省级交通专项资金（第二批）支持农村公路分配计划</t>
  </si>
  <si>
    <t>小计</t>
  </si>
  <si>
    <t>替代原汽车养路费切块支出增长性返还</t>
  </si>
  <si>
    <t>替代原手扶摩托车养路费、公路和水路运输管理费支出增长性返还</t>
  </si>
  <si>
    <t>建设任务支持资金</t>
  </si>
  <si>
    <t>新增养护工程经费</t>
  </si>
  <si>
    <t>国省道
养护工程费</t>
  </si>
  <si>
    <t>农村公路
养护工程费</t>
  </si>
  <si>
    <t>使用方向</t>
  </si>
  <si>
    <t>分配资金</t>
  </si>
  <si>
    <t>额度</t>
  </si>
  <si>
    <t>其中，可计提前期工作经费</t>
  </si>
  <si>
    <t>备注</t>
  </si>
  <si>
    <t>全市合计</t>
  </si>
  <si>
    <t>市城区住建局</t>
  </si>
  <si>
    <r>
      <rPr>
        <sz val="12"/>
        <rFont val="宋体"/>
        <charset val="134"/>
      </rPr>
      <t>优先用于</t>
    </r>
    <r>
      <rPr>
        <sz val="12"/>
        <rFont val="Arial"/>
        <charset val="134"/>
      </rPr>
      <t>2025</t>
    </r>
    <r>
      <rPr>
        <sz val="12"/>
        <rFont val="宋体"/>
        <charset val="134"/>
      </rPr>
      <t>年农村公路建设任务。</t>
    </r>
  </si>
  <si>
    <t>本次下达农村公路养护工程资金统筹支持用于美丽农村路建设，可用于农村公路路面改造、修复性养护、灾毁恢复工程、通行政村公路错车道建设和路面技术状况自动化检测等。</t>
  </si>
  <si>
    <t>市公路事务中心</t>
  </si>
  <si>
    <t>1.国省道35.5642万元、农村公路2.3449万元用于城区65.4公里国省道及332.592公里农村公路养护工作；
2.国省道66.9552万元、农村公路10.0048万元统筹用于国省道及农村公路养护工作。</t>
  </si>
  <si>
    <t>补充用于市城区332.592公里范围内农村公路养护、绿美及修缮工程。可支持用于美丽农村路建设，可用于农村公路路面改造、修复性养护、灾毁恢复工程、通行政村公路错车道建设和路面技术状况自动化检测等。</t>
  </si>
  <si>
    <t>/</t>
  </si>
  <si>
    <t>含国省道部分102.5194万元，农村公路部分165.0647万元。</t>
  </si>
  <si>
    <t>红海湾经济开发区
自然资源和建设局</t>
  </si>
  <si>
    <t>用于国道G236线红海湾段12.794公里及红海湾134.844公里农村公路养护工作。</t>
  </si>
  <si>
    <t>补充用于红海湾134.844公里范围内农村公路养护、绿美及修缮工程。可支持用于美丽农村路建设，可用于农村公路路面改造、修复性养护、灾毁恢复工程、通行政村公路错车道建设和路面技术状况自动化检测等。</t>
  </si>
  <si>
    <t>均为国省道部分</t>
  </si>
  <si>
    <t>华侨管理区
自然资源和建设局</t>
  </si>
  <si>
    <t>用于华侨区79.548公里农村公路养护工作。</t>
  </si>
  <si>
    <t>补充用于华侨79.548公里范围内农村公路养护、绿美及修缮工程。可支持用于美丽农村路建设，可用于农村公路路面改造、修复性养护、灾毁恢复工程、通行政村公路错车道建设和路面技术状况自动化检测等。</t>
  </si>
  <si>
    <t>均为农村公路部分</t>
  </si>
  <si>
    <t>陆丰市交通运输局</t>
  </si>
  <si>
    <t>用于陆丰市246.546公里国省道及1789.648公里农村公路养护工作。</t>
  </si>
  <si>
    <t>补充用于陆丰市1789.648公里范围内农村公路养护、绿美及修缮工程。可支持用于美丽农村路建设，可用于农村公路路面改造、修复性养护、灾毁恢复工程、通行政村公路错车道建设和路面技术状况自动化检测等。</t>
  </si>
  <si>
    <t>含国省道部分100.4328万元，农村公路部分65.044万元。</t>
  </si>
  <si>
    <t>海丰县交通运输局</t>
  </si>
  <si>
    <t>用于海丰县250.617公里国省道及1530.226公里农村公路养护工作。</t>
  </si>
  <si>
    <t>补充用于海丰县1530.226公里范围内农村公路养护、绿美及修缮工程。可支持用于美丽农村路建设，可用于农村公路路面改造、修复性养护、灾毁恢复工程、通行政村公路错车道建设和路面技术状况自动化检测等。</t>
  </si>
  <si>
    <t>陆河县交通运输局</t>
  </si>
  <si>
    <t>用于陆河县144.874公里国省道及1193.08公里农村公路养护工作。</t>
  </si>
  <si>
    <t>补充用于陆河县1193.08公里范围内农村公路养护、绿美及修缮工程。可支持用于美丽农村路建设，可用于农村公路路面改造、修复性养护、灾毁恢复工程、通行政村公路错车道建设和路面技术状况自动化检测等。</t>
  </si>
  <si>
    <t>含国省道部分36.8254万元，农村公路部分46.8205万元。</t>
  </si>
  <si>
    <t>备注：1.海丰县普通公路养护包含深汕特别合作区；
      2.市公路事务中心管养的城区国省道包含红海湾，除国道G236线红海湾段养护费按照汕尾市城乡统筹发展指挥部工作会议纪要第三期及国道G236线红海湾路段移交协议书下达红海湾经济开发区自然资源和建设局。</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</si>
</sst>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0_ "/>
    <numFmt numFmtId="178" formatCode="0.00000_ "/>
    <numFmt numFmtId="179" formatCode="0_ "/>
    <numFmt numFmtId="180" formatCode="0.0000_ "/>
    <numFmt numFmtId="181" formatCode="0.000000_ "/>
  </numFmts>
  <fonts count="35">
    <font>
      <sz val="11"/>
      <color theme="1"/>
      <name val="宋体"/>
      <charset val="134"/>
      <scheme val="minor"/>
    </font>
    <font>
      <b/>
      <sz val="11"/>
      <color theme="1"/>
      <name val="宋体"/>
      <charset val="134"/>
      <scheme val="minor"/>
    </font>
    <font>
      <sz val="12"/>
      <color theme="1"/>
      <name val="宋体"/>
      <charset val="134"/>
      <scheme val="minor"/>
    </font>
    <font>
      <b/>
      <sz val="22"/>
      <color theme="1"/>
      <name val="宋体"/>
      <charset val="134"/>
      <scheme val="minor"/>
    </font>
    <font>
      <sz val="12"/>
      <name val="宋体"/>
      <charset val="134"/>
      <scheme val="minor"/>
    </font>
    <font>
      <sz val="12"/>
      <name val="宋体"/>
      <charset val="134"/>
    </font>
    <font>
      <b/>
      <sz val="14"/>
      <name val="Arial"/>
      <charset val="134"/>
    </font>
    <font>
      <b/>
      <sz val="12"/>
      <name val="Arial"/>
      <charset val="134"/>
    </font>
    <font>
      <sz val="14"/>
      <name val="Arial"/>
      <charset val="134"/>
    </font>
    <font>
      <sz val="11"/>
      <name val="宋体"/>
      <charset val="134"/>
      <scheme val="minor"/>
    </font>
    <font>
      <b/>
      <sz val="14"/>
      <color theme="1"/>
      <name val="Arial"/>
      <charset val="134"/>
    </font>
    <font>
      <b/>
      <sz val="12"/>
      <color theme="1"/>
      <name val="Arial"/>
      <charset val="134"/>
    </font>
    <font>
      <sz val="14"/>
      <name val="宋体"/>
      <charset val="134"/>
    </font>
    <font>
      <sz val="14"/>
      <color theme="1"/>
      <name val="宋体"/>
      <charset val="134"/>
      <scheme val="minor"/>
    </font>
    <font>
      <b/>
      <sz val="14"/>
      <name val="宋体"/>
      <charset val="134"/>
    </font>
    <font>
      <sz val="12"/>
      <name val="Arial"/>
      <charset val="134"/>
    </font>
    <font>
      <b/>
      <sz val="11"/>
      <color rgb="FF3F3F3F"/>
      <name val="宋体"/>
      <charset val="0"/>
      <scheme val="minor"/>
    </font>
    <font>
      <sz val="11"/>
      <color rgb="FFFF0000"/>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19"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8"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3"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8" applyNumberFormat="0" applyFont="0" applyAlignment="0" applyProtection="0">
      <alignment vertical="center"/>
    </xf>
    <xf numFmtId="0" fontId="23" fillId="16" borderId="0" applyNumberFormat="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5" applyNumberFormat="0" applyFill="0" applyAlignment="0" applyProtection="0">
      <alignment vertical="center"/>
    </xf>
    <xf numFmtId="0" fontId="18" fillId="0" borderId="5" applyNumberFormat="0" applyFill="0" applyAlignment="0" applyProtection="0">
      <alignment vertical="center"/>
    </xf>
    <xf numFmtId="0" fontId="23" fillId="10" borderId="0" applyNumberFormat="0" applyBorder="0" applyAlignment="0" applyProtection="0">
      <alignment vertical="center"/>
    </xf>
    <xf numFmtId="0" fontId="27" fillId="0" borderId="9" applyNumberFormat="0" applyFill="0" applyAlignment="0" applyProtection="0">
      <alignment vertical="center"/>
    </xf>
    <xf numFmtId="0" fontId="23" fillId="17" borderId="0" applyNumberFormat="0" applyBorder="0" applyAlignment="0" applyProtection="0">
      <alignment vertical="center"/>
    </xf>
    <xf numFmtId="0" fontId="16" fillId="3" borderId="4" applyNumberFormat="0" applyAlignment="0" applyProtection="0">
      <alignment vertical="center"/>
    </xf>
    <xf numFmtId="0" fontId="0" fillId="0" borderId="0">
      <alignment vertical="center"/>
    </xf>
    <xf numFmtId="0" fontId="30" fillId="3" borderId="6" applyNumberFormat="0" applyAlignment="0" applyProtection="0">
      <alignment vertical="center"/>
    </xf>
    <xf numFmtId="0" fontId="29" fillId="13" borderId="7" applyNumberFormat="0" applyAlignment="0" applyProtection="0">
      <alignment vertical="center"/>
    </xf>
    <xf numFmtId="0" fontId="22" fillId="23" borderId="0" applyNumberFormat="0" applyBorder="0" applyAlignment="0" applyProtection="0">
      <alignment vertical="center"/>
    </xf>
    <xf numFmtId="0" fontId="23" fillId="25" borderId="0" applyNumberFormat="0" applyBorder="0" applyAlignment="0" applyProtection="0">
      <alignment vertical="center"/>
    </xf>
    <xf numFmtId="0" fontId="34" fillId="0" borderId="11" applyNumberFormat="0" applyFill="0" applyAlignment="0" applyProtection="0">
      <alignment vertical="center"/>
    </xf>
    <xf numFmtId="0" fontId="33" fillId="0" borderId="10" applyNumberFormat="0" applyFill="0" applyAlignment="0" applyProtection="0">
      <alignment vertical="center"/>
    </xf>
    <xf numFmtId="0" fontId="31" fillId="15" borderId="0" applyNumberFormat="0" applyBorder="0" applyAlignment="0" applyProtection="0">
      <alignment vertical="center"/>
    </xf>
    <xf numFmtId="0" fontId="32" fillId="24" borderId="0" applyNumberFormat="0" applyBorder="0" applyAlignment="0" applyProtection="0">
      <alignment vertical="center"/>
    </xf>
    <xf numFmtId="0" fontId="22" fillId="28" borderId="0" applyNumberFormat="0" applyBorder="0" applyAlignment="0" applyProtection="0">
      <alignment vertical="center"/>
    </xf>
    <xf numFmtId="0" fontId="23" fillId="7" borderId="0" applyNumberFormat="0" applyBorder="0" applyAlignment="0" applyProtection="0">
      <alignment vertical="center"/>
    </xf>
    <xf numFmtId="0" fontId="22" fillId="26" borderId="0" applyNumberFormat="0" applyBorder="0" applyAlignment="0" applyProtection="0">
      <alignment vertical="center"/>
    </xf>
    <xf numFmtId="0" fontId="22" fillId="19" borderId="0" applyNumberFormat="0" applyBorder="0" applyAlignment="0" applyProtection="0">
      <alignment vertical="center"/>
    </xf>
    <xf numFmtId="0" fontId="22" fillId="18" borderId="0" applyNumberFormat="0" applyBorder="0" applyAlignment="0" applyProtection="0">
      <alignment vertical="center"/>
    </xf>
    <xf numFmtId="0" fontId="22" fillId="9" borderId="0" applyNumberFormat="0" applyBorder="0" applyAlignment="0" applyProtection="0">
      <alignment vertical="center"/>
    </xf>
    <xf numFmtId="0" fontId="23" fillId="22"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2" fillId="21" borderId="0" applyNumberFormat="0" applyBorder="0" applyAlignment="0" applyProtection="0">
      <alignment vertical="center"/>
    </xf>
    <xf numFmtId="0" fontId="23" fillId="6" borderId="0" applyNumberFormat="0" applyBorder="0" applyAlignment="0" applyProtection="0">
      <alignment vertical="center"/>
    </xf>
    <xf numFmtId="0" fontId="23" fillId="33" borderId="0" applyNumberFormat="0" applyBorder="0" applyAlignment="0" applyProtection="0">
      <alignment vertical="center"/>
    </xf>
    <xf numFmtId="0" fontId="22" fillId="20" borderId="0" applyNumberFormat="0" applyBorder="0" applyAlignment="0" applyProtection="0">
      <alignment vertical="center"/>
    </xf>
    <xf numFmtId="0" fontId="23"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60">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0" applyNumberFormat="1" applyFont="1" applyFill="1" applyBorder="1" applyAlignment="1">
      <alignment horizontal="left" vertical="center" wrapText="1"/>
    </xf>
    <xf numFmtId="0" fontId="2" fillId="0" borderId="0" xfId="0" applyNumberFormat="1" applyFont="1" applyFill="1" applyAlignment="1">
      <alignment horizontal="left" vertical="center" wrapText="1"/>
    </xf>
    <xf numFmtId="0" fontId="3" fillId="0" borderId="1"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2" xfId="45"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45" applyNumberFormat="1" applyFont="1" applyFill="1" applyBorder="1" applyAlignment="1">
      <alignment vertical="center" wrapText="1"/>
    </xf>
    <xf numFmtId="0" fontId="5" fillId="0" borderId="2" xfId="45" applyNumberFormat="1" applyFont="1" applyFill="1" applyBorder="1" applyAlignment="1">
      <alignment horizontal="center" vertical="center" wrapText="1"/>
    </xf>
    <xf numFmtId="176" fontId="6" fillId="0" borderId="2" xfId="45" applyNumberFormat="1" applyFont="1" applyFill="1" applyBorder="1" applyAlignment="1">
      <alignment horizontal="center" vertical="center" wrapText="1"/>
    </xf>
    <xf numFmtId="177" fontId="6" fillId="0" borderId="2" xfId="45" applyNumberFormat="1" applyFont="1" applyFill="1" applyBorder="1" applyAlignment="1">
      <alignment horizontal="center" vertical="center" wrapText="1"/>
    </xf>
    <xf numFmtId="178" fontId="7" fillId="0" borderId="2" xfId="45" applyNumberFormat="1" applyFont="1" applyFill="1" applyBorder="1" applyAlignment="1">
      <alignment horizontal="center" vertical="center" wrapText="1"/>
    </xf>
    <xf numFmtId="179" fontId="7" fillId="0" borderId="2" xfId="45" applyNumberFormat="1" applyFont="1" applyFill="1" applyBorder="1" applyAlignment="1">
      <alignment horizontal="center" vertical="center" wrapText="1"/>
    </xf>
    <xf numFmtId="179" fontId="6" fillId="0" borderId="2" xfId="45" applyNumberFormat="1" applyFont="1" applyFill="1" applyBorder="1" applyAlignment="1">
      <alignment horizontal="center" vertical="center" wrapText="1"/>
    </xf>
    <xf numFmtId="178" fontId="6" fillId="0" borderId="2" xfId="45" applyNumberFormat="1" applyFont="1" applyFill="1" applyBorder="1" applyAlignment="1">
      <alignment horizontal="center" vertical="center" wrapText="1"/>
    </xf>
    <xf numFmtId="180" fontId="6" fillId="0" borderId="2" xfId="45" applyNumberFormat="1" applyFont="1" applyFill="1" applyBorder="1" applyAlignment="1">
      <alignment horizontal="center" vertical="center" wrapText="1"/>
    </xf>
    <xf numFmtId="180" fontId="8" fillId="0" borderId="2" xfId="45" applyNumberFormat="1" applyFont="1" applyFill="1" applyBorder="1" applyAlignment="1">
      <alignment horizontal="center" vertical="center" wrapText="1"/>
    </xf>
    <xf numFmtId="180" fontId="8" fillId="0" borderId="2" xfId="25" applyNumberFormat="1" applyFont="1" applyFill="1" applyBorder="1" applyAlignment="1">
      <alignment horizontal="center" vertical="center" wrapText="1"/>
    </xf>
    <xf numFmtId="0" fontId="5" fillId="0" borderId="2" xfId="25" applyNumberFormat="1" applyFont="1" applyFill="1" applyBorder="1" applyAlignment="1">
      <alignment horizontal="left" vertical="center" wrapText="1"/>
    </xf>
    <xf numFmtId="0" fontId="8" fillId="0" borderId="2" xfId="25" applyNumberFormat="1" applyFont="1" applyFill="1" applyBorder="1" applyAlignment="1">
      <alignment horizontal="center" vertical="center" wrapText="1"/>
    </xf>
    <xf numFmtId="0" fontId="5" fillId="0" borderId="2" xfId="45" applyNumberFormat="1" applyFont="1" applyFill="1" applyBorder="1" applyAlignment="1">
      <alignment horizontal="left" vertical="center" wrapText="1"/>
    </xf>
    <xf numFmtId="179" fontId="8" fillId="0" borderId="2" xfId="45" applyNumberFormat="1" applyFont="1" applyFill="1" applyBorder="1" applyAlignment="1">
      <alignment horizontal="center" vertical="center" wrapText="1"/>
    </xf>
    <xf numFmtId="177" fontId="8" fillId="0" borderId="2" xfId="45"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80" fontId="6" fillId="0" borderId="3" xfId="45" applyNumberFormat="1" applyFont="1" applyFill="1" applyBorder="1" applyAlignment="1">
      <alignment horizontal="center" vertical="center" wrapText="1"/>
    </xf>
    <xf numFmtId="180" fontId="8" fillId="0" borderId="3" xfId="45" applyNumberFormat="1" applyFont="1" applyFill="1" applyBorder="1" applyAlignment="1">
      <alignment horizontal="center" vertical="center" wrapText="1"/>
    </xf>
    <xf numFmtId="177" fontId="8" fillId="0" borderId="3" xfId="25" applyNumberFormat="1" applyFont="1" applyFill="1" applyBorder="1" applyAlignment="1">
      <alignment horizontal="center" vertical="center" wrapText="1"/>
    </xf>
    <xf numFmtId="0" fontId="8" fillId="0" borderId="3" xfId="25" applyNumberFormat="1" applyFont="1" applyFill="1" applyBorder="1" applyAlignment="1">
      <alignment horizontal="center" vertical="center" wrapText="1"/>
    </xf>
    <xf numFmtId="0" fontId="5" fillId="0" borderId="3" xfId="25" applyNumberFormat="1" applyFont="1" applyFill="1" applyBorder="1" applyAlignment="1">
      <alignment horizontal="left" vertical="center" wrapText="1"/>
    </xf>
    <xf numFmtId="0" fontId="5" fillId="0" borderId="3" xfId="45"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181" fontId="0" fillId="0" borderId="0" xfId="0" applyNumberFormat="1" applyFill="1" applyAlignment="1">
      <alignment horizontal="center" vertical="center" wrapText="1"/>
    </xf>
    <xf numFmtId="180" fontId="0" fillId="0" borderId="0" xfId="0" applyNumberFormat="1" applyFill="1" applyAlignment="1">
      <alignment horizontal="center" vertical="center" wrapText="1"/>
    </xf>
    <xf numFmtId="178" fontId="0" fillId="0" borderId="0" xfId="0" applyNumberFormat="1" applyFill="1" applyAlignment="1">
      <alignment horizontal="center" vertical="center" wrapText="1"/>
    </xf>
    <xf numFmtId="177" fontId="0" fillId="0" borderId="0" xfId="0" applyNumberFormat="1" applyFill="1" applyAlignment="1">
      <alignment horizontal="center" vertical="center" wrapText="1"/>
    </xf>
    <xf numFmtId="179" fontId="0" fillId="0" borderId="0" xfId="0" applyNumberFormat="1" applyFill="1" applyAlignment="1">
      <alignment horizontal="center" vertical="center" wrapText="1"/>
    </xf>
    <xf numFmtId="0" fontId="4" fillId="2" borderId="2" xfId="0" applyNumberFormat="1" applyFont="1" applyFill="1" applyBorder="1" applyAlignment="1">
      <alignment horizontal="center" vertical="center"/>
    </xf>
    <xf numFmtId="0" fontId="4" fillId="2" borderId="2" xfId="4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180" fontId="10"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0" borderId="2" xfId="45" applyNumberFormat="1" applyFont="1" applyFill="1" applyBorder="1" applyAlignment="1">
      <alignment horizontal="center" vertical="center" wrapText="1"/>
    </xf>
    <xf numFmtId="179" fontId="5" fillId="0" borderId="2" xfId="45" applyNumberFormat="1" applyFont="1" applyFill="1" applyBorder="1" applyAlignment="1">
      <alignment horizontal="center" vertical="center" wrapText="1"/>
    </xf>
    <xf numFmtId="179" fontId="5" fillId="0" borderId="2" xfId="45" applyNumberFormat="1" applyFont="1" applyFill="1" applyBorder="1" applyAlignment="1">
      <alignment horizontal="left" vertical="center" wrapText="1"/>
    </xf>
    <xf numFmtId="0" fontId="13" fillId="2" borderId="2" xfId="0" applyFont="1" applyFill="1" applyBorder="1" applyAlignment="1">
      <alignment horizontal="center" vertical="center" wrapText="1"/>
    </xf>
    <xf numFmtId="0" fontId="14" fillId="0" borderId="2" xfId="45"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79" fontId="15" fillId="0" borderId="2" xfId="45" applyNumberFormat="1" applyFont="1" applyFill="1" applyBorder="1" applyAlignment="1">
      <alignment horizontal="left" vertical="center" wrapText="1"/>
    </xf>
    <xf numFmtId="0" fontId="12" fillId="0" borderId="3" xfId="45" applyNumberFormat="1" applyFont="1" applyFill="1" applyBorder="1" applyAlignment="1">
      <alignment horizontal="center" vertical="center" wrapText="1"/>
    </xf>
    <xf numFmtId="0" fontId="5" fillId="0" borderId="3" xfId="45" applyNumberFormat="1" applyFont="1" applyFill="1" applyBorder="1" applyAlignment="1">
      <alignment horizontal="center" vertical="center" wrapText="1"/>
    </xf>
    <xf numFmtId="179" fontId="15" fillId="0" borderId="3" xfId="45" applyNumberFormat="1" applyFont="1" applyFill="1" applyBorder="1" applyAlignment="1">
      <alignment horizontal="left" vertical="center" wrapText="1"/>
    </xf>
    <xf numFmtId="0" fontId="1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2 2 2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4" xfId="52"/>
    <cellStyle name="常规 23" xfId="53"/>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2"/>
  <sheetViews>
    <sheetView tabSelected="1" view="pageBreakPreview" zoomScale="70" zoomScaleNormal="100" workbookViewId="0">
      <selection activeCell="F12" sqref="F12"/>
    </sheetView>
  </sheetViews>
  <sheetFormatPr defaultColWidth="8.88333333333333" defaultRowHeight="13.5"/>
  <cols>
    <col min="1" max="1" width="24.8166666666667" style="1" customWidth="1"/>
    <col min="2" max="2" width="12.5" style="1" customWidth="1"/>
    <col min="3" max="3" width="13.9333333333333" style="1" customWidth="1"/>
    <col min="4" max="4" width="13.2083333333333" style="1" customWidth="1"/>
    <col min="5" max="5" width="12.1416666666667" style="1" customWidth="1"/>
    <col min="6" max="6" width="40.45" style="1" customWidth="1"/>
    <col min="7" max="7" width="10.7083333333333" style="1" customWidth="1"/>
    <col min="8" max="8" width="40.8916666666667" style="1" customWidth="1"/>
    <col min="9" max="9" width="13.6333333333333" style="1" customWidth="1"/>
    <col min="10" max="10" width="11.9583333333333" style="1" customWidth="1"/>
    <col min="11" max="11" width="15.3583333333333" style="1" customWidth="1"/>
    <col min="12" max="14" width="13.6333333333333" style="1" customWidth="1"/>
    <col min="15" max="15" width="19.8166666666667" style="1" customWidth="1"/>
    <col min="16" max="16" width="20.5333333333333" style="1" customWidth="1"/>
    <col min="17" max="17" width="19.1" style="1" customWidth="1"/>
    <col min="18" max="18" width="18.2083333333333" style="1" customWidth="1"/>
    <col min="19" max="16384" width="8.88333333333333" style="1"/>
  </cols>
  <sheetData>
    <row r="1" s="1" customFormat="1" ht="24" customHeight="1" spans="1:18">
      <c r="A1" s="3" t="s">
        <v>0</v>
      </c>
      <c r="B1" s="4"/>
      <c r="C1" s="4"/>
      <c r="D1" s="4"/>
      <c r="E1" s="4"/>
      <c r="F1" s="4"/>
      <c r="G1" s="4"/>
      <c r="H1" s="4"/>
      <c r="I1" s="4"/>
      <c r="J1" s="4"/>
      <c r="K1" s="4"/>
      <c r="L1" s="4"/>
      <c r="M1" s="4"/>
      <c r="N1" s="4"/>
      <c r="O1" s="4"/>
      <c r="P1" s="4"/>
      <c r="Q1" s="4"/>
      <c r="R1" s="4"/>
    </row>
    <row r="2" s="1" customFormat="1" ht="35" customHeight="1" spans="1:18">
      <c r="A2" s="5" t="s">
        <v>1</v>
      </c>
      <c r="B2" s="6"/>
      <c r="C2" s="6"/>
      <c r="D2" s="6"/>
      <c r="E2" s="6"/>
      <c r="F2" s="6"/>
      <c r="G2" s="6"/>
      <c r="H2" s="6"/>
      <c r="I2" s="6"/>
      <c r="J2" s="6"/>
      <c r="K2" s="6"/>
      <c r="L2" s="6"/>
      <c r="M2" s="6"/>
      <c r="N2" s="6"/>
      <c r="O2" s="6"/>
      <c r="P2" s="6"/>
      <c r="Q2" s="6"/>
      <c r="R2" s="6"/>
    </row>
    <row r="3" s="2" customFormat="1" ht="34" customHeight="1" spans="1:18">
      <c r="A3" s="7" t="s">
        <v>2</v>
      </c>
      <c r="B3" s="8" t="s">
        <v>3</v>
      </c>
      <c r="C3" s="8"/>
      <c r="D3" s="8"/>
      <c r="E3" s="8"/>
      <c r="F3" s="8"/>
      <c r="G3" s="8"/>
      <c r="H3" s="8"/>
      <c r="I3" s="8"/>
      <c r="J3" s="8"/>
      <c r="K3" s="8"/>
      <c r="L3" s="8"/>
      <c r="M3" s="8"/>
      <c r="N3" s="8"/>
      <c r="O3" s="39" t="s">
        <v>4</v>
      </c>
      <c r="P3" s="39"/>
      <c r="Q3" s="56" t="s">
        <v>5</v>
      </c>
      <c r="R3" s="56"/>
    </row>
    <row r="4" s="2" customFormat="1" ht="31" customHeight="1" spans="1:18">
      <c r="A4" s="7"/>
      <c r="B4" s="7" t="s">
        <v>6</v>
      </c>
      <c r="C4" s="7" t="s">
        <v>7</v>
      </c>
      <c r="D4" s="7"/>
      <c r="E4" s="7"/>
      <c r="F4" s="7"/>
      <c r="G4" s="7"/>
      <c r="H4" s="7"/>
      <c r="I4" s="8" t="s">
        <v>8</v>
      </c>
      <c r="J4" s="8"/>
      <c r="K4" s="8"/>
      <c r="L4" s="8"/>
      <c r="M4" s="8"/>
      <c r="N4" s="8"/>
      <c r="O4" s="39"/>
      <c r="P4" s="39"/>
      <c r="Q4" s="56"/>
      <c r="R4" s="56"/>
    </row>
    <row r="5" s="1" customFormat="1" ht="39" customHeight="1" spans="1:18">
      <c r="A5" s="7"/>
      <c r="B5" s="7"/>
      <c r="C5" s="7" t="s">
        <v>9</v>
      </c>
      <c r="D5" s="7" t="s">
        <v>10</v>
      </c>
      <c r="E5" s="7"/>
      <c r="F5" s="7"/>
      <c r="G5" s="7" t="s">
        <v>11</v>
      </c>
      <c r="H5" s="9"/>
      <c r="I5" s="7" t="s">
        <v>9</v>
      </c>
      <c r="J5" s="7" t="s">
        <v>12</v>
      </c>
      <c r="K5" s="7"/>
      <c r="L5" s="7"/>
      <c r="M5" s="7" t="s">
        <v>13</v>
      </c>
      <c r="N5" s="7"/>
      <c r="O5" s="39"/>
      <c r="P5" s="39"/>
      <c r="Q5" s="56"/>
      <c r="R5" s="56"/>
    </row>
    <row r="6" s="1" customFormat="1" ht="39" customHeight="1" spans="1:18">
      <c r="A6" s="7"/>
      <c r="B6" s="7"/>
      <c r="C6" s="7"/>
      <c r="D6" s="7" t="s">
        <v>14</v>
      </c>
      <c r="E6" s="7" t="s">
        <v>15</v>
      </c>
      <c r="F6" s="7" t="s">
        <v>16</v>
      </c>
      <c r="G6" s="7" t="s">
        <v>17</v>
      </c>
      <c r="H6" s="7" t="s">
        <v>16</v>
      </c>
      <c r="I6" s="7"/>
      <c r="J6" s="7" t="s">
        <v>18</v>
      </c>
      <c r="K6" s="7" t="s">
        <v>19</v>
      </c>
      <c r="L6" s="7" t="s">
        <v>16</v>
      </c>
      <c r="M6" s="7" t="s">
        <v>18</v>
      </c>
      <c r="N6" s="7" t="s">
        <v>16</v>
      </c>
      <c r="O6" s="40" t="s">
        <v>18</v>
      </c>
      <c r="P6" s="41" t="s">
        <v>20</v>
      </c>
      <c r="Q6" s="7" t="s">
        <v>18</v>
      </c>
      <c r="R6" s="57" t="s">
        <v>20</v>
      </c>
    </row>
    <row r="7" s="1" customFormat="1" ht="34" customHeight="1" spans="1:18">
      <c r="A7" s="10" t="s">
        <v>21</v>
      </c>
      <c r="B7" s="11">
        <f>B8+B9+B10+B11+B12+B13+B14</f>
        <v>778.6</v>
      </c>
      <c r="C7" s="11">
        <v>550.6</v>
      </c>
      <c r="D7" s="12">
        <f>384.8*0.87</f>
        <v>334.776</v>
      </c>
      <c r="E7" s="12">
        <f>384.8*0.13</f>
        <v>50.024</v>
      </c>
      <c r="F7" s="13"/>
      <c r="G7" s="11">
        <v>165.8</v>
      </c>
      <c r="H7" s="14"/>
      <c r="I7" s="15">
        <f>I8+I9+I10</f>
        <v>228</v>
      </c>
      <c r="J7" s="15">
        <f>J8</f>
        <v>17</v>
      </c>
      <c r="K7" s="15">
        <f>K8</f>
        <v>2</v>
      </c>
      <c r="L7" s="14"/>
      <c r="M7" s="15">
        <f>M8+M9+M10</f>
        <v>211</v>
      </c>
      <c r="N7" s="14"/>
      <c r="O7" s="42">
        <f>SUBTOTAL(109,O8:O14)</f>
        <v>570.457</v>
      </c>
      <c r="P7" s="43"/>
      <c r="Q7" s="58">
        <f>SUM(Q8:Q14)</f>
        <v>208.143</v>
      </c>
      <c r="R7" s="57"/>
    </row>
    <row r="8" s="1" customFormat="1" ht="90" customHeight="1" spans="1:18">
      <c r="A8" s="10" t="s">
        <v>22</v>
      </c>
      <c r="B8" s="15">
        <f>C8+I8</f>
        <v>17</v>
      </c>
      <c r="C8" s="11"/>
      <c r="D8" s="12"/>
      <c r="E8" s="16"/>
      <c r="F8" s="13"/>
      <c r="G8" s="11"/>
      <c r="H8" s="14"/>
      <c r="I8" s="15">
        <f>J8</f>
        <v>17</v>
      </c>
      <c r="J8" s="44">
        <v>17</v>
      </c>
      <c r="K8" s="44">
        <v>2</v>
      </c>
      <c r="L8" s="45" t="s">
        <v>23</v>
      </c>
      <c r="M8" s="15"/>
      <c r="N8" s="46" t="s">
        <v>24</v>
      </c>
      <c r="O8" s="47"/>
      <c r="P8" s="41"/>
      <c r="Q8" s="49">
        <f t="shared" ref="Q8:Q14" si="0">B8-O8</f>
        <v>17</v>
      </c>
      <c r="R8" s="57"/>
    </row>
    <row r="9" s="1" customFormat="1" ht="90" customHeight="1" spans="1:18">
      <c r="A9" s="10" t="s">
        <v>25</v>
      </c>
      <c r="B9" s="17">
        <f>C9+I9</f>
        <v>267.5841</v>
      </c>
      <c r="C9" s="18">
        <f>SUM(D9:H9)</f>
        <v>124.5841</v>
      </c>
      <c r="D9" s="19">
        <v>102.5194</v>
      </c>
      <c r="E9" s="19">
        <v>12.3497</v>
      </c>
      <c r="F9" s="20" t="s">
        <v>26</v>
      </c>
      <c r="G9" s="21">
        <v>9.715</v>
      </c>
      <c r="H9" s="22" t="s">
        <v>27</v>
      </c>
      <c r="I9" s="48">
        <v>143</v>
      </c>
      <c r="J9" s="49" t="s">
        <v>28</v>
      </c>
      <c r="K9" s="49" t="s">
        <v>28</v>
      </c>
      <c r="L9" s="10" t="s">
        <v>28</v>
      </c>
      <c r="M9" s="44">
        <v>143</v>
      </c>
      <c r="N9" s="50"/>
      <c r="O9" s="47">
        <v>267.5841</v>
      </c>
      <c r="P9" s="41" t="s">
        <v>29</v>
      </c>
      <c r="Q9" s="49">
        <f t="shared" si="0"/>
        <v>0</v>
      </c>
      <c r="R9" s="57"/>
    </row>
    <row r="10" s="1" customFormat="1" ht="90" customHeight="1" spans="1:18">
      <c r="A10" s="10" t="s">
        <v>30</v>
      </c>
      <c r="B10" s="17">
        <f>C10+I10</f>
        <v>91.7217</v>
      </c>
      <c r="C10" s="18">
        <f>SUM(D10:H10)</f>
        <v>23.7217</v>
      </c>
      <c r="D10" s="23">
        <v>18</v>
      </c>
      <c r="E10" s="19">
        <v>1.1127</v>
      </c>
      <c r="F10" s="20" t="s">
        <v>31</v>
      </c>
      <c r="G10" s="21">
        <v>4.609</v>
      </c>
      <c r="H10" s="22" t="s">
        <v>32</v>
      </c>
      <c r="I10" s="48">
        <v>68</v>
      </c>
      <c r="J10" s="44" t="s">
        <v>28</v>
      </c>
      <c r="K10" s="44" t="s">
        <v>28</v>
      </c>
      <c r="L10" s="10" t="s">
        <v>28</v>
      </c>
      <c r="M10" s="44">
        <v>68</v>
      </c>
      <c r="N10" s="50"/>
      <c r="O10" s="47">
        <v>18</v>
      </c>
      <c r="P10" s="41" t="s">
        <v>33</v>
      </c>
      <c r="Q10" s="49">
        <f t="shared" si="0"/>
        <v>73.7217</v>
      </c>
      <c r="R10" s="57"/>
    </row>
    <row r="11" s="1" customFormat="1" ht="90" customHeight="1" spans="1:18">
      <c r="A11" s="10" t="s">
        <v>34</v>
      </c>
      <c r="B11" s="17">
        <f>C11</f>
        <v>3.7528</v>
      </c>
      <c r="C11" s="18">
        <f t="shared" ref="C9:C14" si="1">SUM(D11:H11)</f>
        <v>3.7528</v>
      </c>
      <c r="D11" s="24" t="s">
        <v>28</v>
      </c>
      <c r="E11" s="21">
        <v>0.7298</v>
      </c>
      <c r="F11" s="20" t="s">
        <v>35</v>
      </c>
      <c r="G11" s="21">
        <v>3.023</v>
      </c>
      <c r="H11" s="22" t="s">
        <v>36</v>
      </c>
      <c r="I11" s="44" t="s">
        <v>28</v>
      </c>
      <c r="J11" s="44" t="s">
        <v>28</v>
      </c>
      <c r="K11" s="44" t="s">
        <v>28</v>
      </c>
      <c r="L11" s="10" t="s">
        <v>28</v>
      </c>
      <c r="M11" s="10" t="s">
        <v>28</v>
      </c>
      <c r="N11" s="50"/>
      <c r="O11" s="47">
        <v>3.7528</v>
      </c>
      <c r="P11" s="41" t="s">
        <v>37</v>
      </c>
      <c r="Q11" s="49">
        <f t="shared" si="0"/>
        <v>0</v>
      </c>
      <c r="R11" s="57"/>
    </row>
    <row r="12" s="1" customFormat="1" ht="90" customHeight="1" spans="1:18">
      <c r="A12" s="25" t="s">
        <v>38</v>
      </c>
      <c r="B12" s="17">
        <f>C12</f>
        <v>181.1765</v>
      </c>
      <c r="C12" s="24">
        <f t="shared" si="1"/>
        <v>181.1765</v>
      </c>
      <c r="D12" s="19">
        <f>D7*0.3</f>
        <v>100.4328</v>
      </c>
      <c r="E12" s="21">
        <v>15.6997</v>
      </c>
      <c r="F12" s="20" t="s">
        <v>39</v>
      </c>
      <c r="G12" s="21">
        <v>65.044</v>
      </c>
      <c r="H12" s="22" t="s">
        <v>40</v>
      </c>
      <c r="I12" s="44" t="s">
        <v>28</v>
      </c>
      <c r="J12" s="44" t="s">
        <v>28</v>
      </c>
      <c r="K12" s="44" t="s">
        <v>28</v>
      </c>
      <c r="L12" s="10" t="s">
        <v>28</v>
      </c>
      <c r="M12" s="10" t="s">
        <v>28</v>
      </c>
      <c r="N12" s="50"/>
      <c r="O12" s="47">
        <v>165.4768</v>
      </c>
      <c r="P12" s="41" t="s">
        <v>41</v>
      </c>
      <c r="Q12" s="49">
        <f t="shared" si="0"/>
        <v>15.6997</v>
      </c>
      <c r="R12" s="57"/>
    </row>
    <row r="13" s="1" customFormat="1" ht="90" customHeight="1" spans="1:18">
      <c r="A13" s="25" t="s">
        <v>42</v>
      </c>
      <c r="B13" s="12">
        <f>C13</f>
        <v>133.719</v>
      </c>
      <c r="C13" s="24">
        <f t="shared" si="1"/>
        <v>133.719</v>
      </c>
      <c r="D13" s="19">
        <v>76.9984</v>
      </c>
      <c r="E13" s="21">
        <v>11.0286</v>
      </c>
      <c r="F13" s="20" t="s">
        <v>43</v>
      </c>
      <c r="G13" s="21">
        <v>45.692</v>
      </c>
      <c r="H13" s="22" t="s">
        <v>44</v>
      </c>
      <c r="I13" s="44" t="s">
        <v>28</v>
      </c>
      <c r="J13" s="44" t="s">
        <v>28</v>
      </c>
      <c r="K13" s="44" t="s">
        <v>28</v>
      </c>
      <c r="L13" s="10" t="s">
        <v>28</v>
      </c>
      <c r="M13" s="10" t="s">
        <v>28</v>
      </c>
      <c r="N13" s="50"/>
      <c r="O13" s="47">
        <v>31.9974</v>
      </c>
      <c r="P13" s="41" t="s">
        <v>37</v>
      </c>
      <c r="Q13" s="49">
        <f t="shared" si="0"/>
        <v>101.7216</v>
      </c>
      <c r="R13" s="57"/>
    </row>
    <row r="14" s="1" customFormat="1" ht="90" customHeight="1" spans="1:18">
      <c r="A14" s="26" t="s">
        <v>45</v>
      </c>
      <c r="B14" s="27">
        <f>C14</f>
        <v>83.6459</v>
      </c>
      <c r="C14" s="28">
        <f t="shared" si="1"/>
        <v>83.6459</v>
      </c>
      <c r="D14" s="29">
        <v>36.8254</v>
      </c>
      <c r="E14" s="30">
        <v>9.1035</v>
      </c>
      <c r="F14" s="31" t="s">
        <v>46</v>
      </c>
      <c r="G14" s="30">
        <v>37.717</v>
      </c>
      <c r="H14" s="32" t="s">
        <v>47</v>
      </c>
      <c r="I14" s="51" t="s">
        <v>28</v>
      </c>
      <c r="J14" s="51" t="s">
        <v>28</v>
      </c>
      <c r="K14" s="51" t="s">
        <v>28</v>
      </c>
      <c r="L14" s="52" t="s">
        <v>28</v>
      </c>
      <c r="M14" s="52" t="s">
        <v>28</v>
      </c>
      <c r="N14" s="53"/>
      <c r="O14" s="54">
        <v>83.6459</v>
      </c>
      <c r="P14" s="55" t="s">
        <v>48</v>
      </c>
      <c r="Q14" s="49">
        <f t="shared" si="0"/>
        <v>0</v>
      </c>
      <c r="R14" s="59"/>
    </row>
    <row r="15" ht="46" customHeight="1" spans="1:18">
      <c r="A15" s="33" t="s">
        <v>49</v>
      </c>
      <c r="B15" s="33"/>
      <c r="C15" s="33"/>
      <c r="D15" s="33"/>
      <c r="E15" s="33"/>
      <c r="F15" s="33"/>
      <c r="G15" s="33"/>
      <c r="H15" s="33"/>
      <c r="I15" s="33"/>
      <c r="J15" s="33"/>
      <c r="K15" s="33"/>
      <c r="L15" s="33"/>
      <c r="M15" s="33"/>
      <c r="N15" s="33"/>
      <c r="O15" s="33"/>
      <c r="P15" s="33"/>
      <c r="Q15" s="33"/>
      <c r="R15" s="33"/>
    </row>
    <row r="18" spans="5:5">
      <c r="E18" s="34"/>
    </row>
    <row r="19" spans="2:14">
      <c r="B19" s="35"/>
      <c r="C19" s="35"/>
      <c r="D19" s="35"/>
      <c r="E19" s="35"/>
      <c r="G19" s="35"/>
      <c r="H19" s="36"/>
      <c r="I19" s="36"/>
      <c r="J19" s="36"/>
      <c r="K19" s="36"/>
      <c r="L19" s="36"/>
      <c r="M19" s="36"/>
      <c r="N19" s="36"/>
    </row>
    <row r="21" spans="3:8">
      <c r="C21" s="35"/>
      <c r="F21" s="36"/>
      <c r="H21" s="37"/>
    </row>
    <row r="22" spans="8:14">
      <c r="H22" s="38"/>
      <c r="I22" s="38"/>
      <c r="J22" s="38"/>
      <c r="K22" s="38"/>
      <c r="L22" s="38"/>
      <c r="M22" s="38"/>
      <c r="N22" s="38"/>
    </row>
  </sheetData>
  <mergeCells count="17">
    <mergeCell ref="A1:R1"/>
    <mergeCell ref="A2:R2"/>
    <mergeCell ref="B3:N3"/>
    <mergeCell ref="C4:H4"/>
    <mergeCell ref="I4:N4"/>
    <mergeCell ref="D5:F5"/>
    <mergeCell ref="G5:H5"/>
    <mergeCell ref="J5:L5"/>
    <mergeCell ref="M5:N5"/>
    <mergeCell ref="A15:R15"/>
    <mergeCell ref="A3:A6"/>
    <mergeCell ref="B4:B6"/>
    <mergeCell ref="C5:C6"/>
    <mergeCell ref="I5:I6"/>
    <mergeCell ref="N8:N14"/>
    <mergeCell ref="O3:P5"/>
    <mergeCell ref="Q3:R5"/>
  </mergeCells>
  <printOptions horizontalCentered="1" verticalCentered="1"/>
  <pageMargins left="0.554861111111111" right="0.554861111111111" top="0.66875" bottom="0.511805555555556" header="0.511805555555556" footer="0.511805555555556"/>
  <pageSetup paperSize="8"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省交通运输厅</Company>
  <Application>Microsoft Excel</Application>
  <HeadingPairs>
    <vt:vector size="2" baseType="variant">
      <vt:variant>
        <vt:lpstr>工作表</vt:lpstr>
      </vt:variant>
      <vt:variant>
        <vt:i4>1</vt:i4>
      </vt:variant>
    </vt:vector>
  </HeadingPairs>
  <TitlesOfParts>
    <vt:vector size="1" baseType="lpstr">
      <vt:lpstr>整数表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伍昊1</dc:creator>
  <cp:lastModifiedBy>郭秋鹏</cp:lastModifiedBy>
  <dcterms:created xsi:type="dcterms:W3CDTF">2020-03-31T02:57:00Z</dcterms:created>
  <dcterms:modified xsi:type="dcterms:W3CDTF">2026-06-18T08:15:57Z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B20E6CA64AA246FABC8326ABD9F55D04</vt:lpwstr>
  </property>
  <property fmtid="{D5CDD505-2E9C-101B-9397-08002B2CF9AE}" pid="4" name="CalculationRule">
    <vt:i4>0</vt:i4>
  </property>
</Properties>
</file>